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F:\Term 2 2019\"/>
    </mc:Choice>
  </mc:AlternateContent>
  <xr:revisionPtr revIDLastSave="0" documentId="8_{BF70CF32-9BAA-41FB-A432-319231348528}" xr6:coauthVersionLast="43" xr6:coauthVersionMax="43" xr10:uidLastSave="{00000000-0000-0000-0000-000000000000}"/>
  <bookViews>
    <workbookView xWindow="0" yWindow="72" windowWidth="23040" windowHeight="12288" xr2:uid="{00000000-000D-0000-FFFF-FFFF00000000}"/>
  </bookViews>
  <sheets>
    <sheet name="Transactions" sheetId="1" r:id="rId1"/>
    <sheet name="PL" sheetId="4" r:id="rId2"/>
  </sheets>
  <definedNames>
    <definedName name="_xlnm._FilterDatabase" localSheetId="0" hidden="1">Transactions!$A$1:$D$96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16" i="4" l="1"/>
  <c r="B15" i="4"/>
  <c r="B14" i="4"/>
  <c r="B18" i="4"/>
  <c r="B17" i="4"/>
  <c r="B13" i="4"/>
  <c r="B12" i="4"/>
  <c r="B11" i="4"/>
  <c r="B7" i="4"/>
  <c r="B6" i="4"/>
  <c r="A7" i="4"/>
  <c r="A6" i="4"/>
  <c r="E14" i="1"/>
  <c r="A18" i="4" s="1"/>
  <c r="E13" i="1"/>
  <c r="A17" i="4" s="1"/>
  <c r="E12" i="1"/>
  <c r="A16" i="4" s="1"/>
  <c r="E11" i="1"/>
  <c r="A15" i="4" s="1"/>
  <c r="E10" i="1"/>
  <c r="A14" i="4" s="1"/>
  <c r="E9" i="1"/>
  <c r="A13" i="4" s="1"/>
  <c r="E8" i="1"/>
  <c r="A12" i="4" s="1"/>
  <c r="E7" i="1"/>
  <c r="A11" i="4" s="1"/>
  <c r="B19" i="4" l="1"/>
  <c r="B8" i="4"/>
  <c r="C12" i="4" l="1"/>
  <c r="B21" i="4"/>
  <c r="C18" i="4"/>
  <c r="C17" i="4"/>
  <c r="C16" i="4"/>
  <c r="C15" i="4"/>
  <c r="C11" i="4"/>
  <c r="D19" i="4"/>
  <c r="C13" i="4"/>
  <c r="C7" i="4"/>
  <c r="C14" i="4"/>
  <c r="C8" i="4"/>
  <c r="C6" i="4"/>
</calcChain>
</file>

<file path=xl/sharedStrings.xml><?xml version="1.0" encoding="utf-8"?>
<sst xmlns="http://schemas.openxmlformats.org/spreadsheetml/2006/main" count="208" uniqueCount="91">
  <si>
    <t>Date</t>
  </si>
  <si>
    <t>Income Statement</t>
  </si>
  <si>
    <t>INCOME</t>
  </si>
  <si>
    <t>EXPENSE</t>
  </si>
  <si>
    <t>$</t>
  </si>
  <si>
    <t>TOTAL INCOME</t>
  </si>
  <si>
    <t>TOTAL EXPENSES</t>
  </si>
  <si>
    <t>Profit / (Loss) for the period</t>
  </si>
  <si>
    <t>Leigh Scherer</t>
  </si>
  <si>
    <t>For the month ended 31 July 2019</t>
  </si>
  <si>
    <t>Description</t>
  </si>
  <si>
    <t>Debit</t>
  </si>
  <si>
    <t>Chart of Accounts</t>
  </si>
  <si>
    <t>2-4 Expense Recreation</t>
  </si>
  <si>
    <t>2-5 Expense Insurance</t>
  </si>
  <si>
    <t>2-6 Expense General Living (Food)</t>
  </si>
  <si>
    <t>2-2 Expense Sports and Recreation</t>
  </si>
  <si>
    <t>2-7 Expense Loan Repayment</t>
  </si>
  <si>
    <t>2-1 Expense School Fees</t>
  </si>
  <si>
    <t>1-1 Income - salaries and wages</t>
  </si>
  <si>
    <t>2-3 Expense Motor Vehicle (Fuel, Running )</t>
  </si>
  <si>
    <t>2-8 Expense Telephone</t>
  </si>
  <si>
    <t>Cheque Deposit</t>
  </si>
  <si>
    <t xml:space="preserve">1-2 Income - Other Salary </t>
  </si>
  <si>
    <t>Income</t>
  </si>
  <si>
    <t xml:space="preserve">Expense </t>
  </si>
  <si>
    <t>From:ALLIANZ  ePayment</t>
  </si>
  <si>
    <t>Loan Auto Payment</t>
  </si>
  <si>
    <t>PAYW JHAM BAR 27/07/19  Card Purchase</t>
  </si>
  <si>
    <t>From:Goodstart</t>
  </si>
  <si>
    <t xml:space="preserve">Payment Uni fees  </t>
  </si>
  <si>
    <t>REDI Cash Withdrawal</t>
  </si>
  <si>
    <t>From:XYZ Payment Advice  ePayment</t>
  </si>
  <si>
    <t>VISA STAY ON TRACK 4X4 24/07/19  Card Purchase</t>
  </si>
  <si>
    <t xml:space="preserve">BPAY TELSTRA CORP LTD </t>
  </si>
  <si>
    <t xml:space="preserve">VISA EZI*F45 TRAINING </t>
  </si>
  <si>
    <t>PAYW FRESH FIX CAFÉ</t>
  </si>
  <si>
    <t>PAYW WOOLWORTHS</t>
  </si>
  <si>
    <t>PAYW BUNNINGS WAREHOUSE</t>
  </si>
  <si>
    <t xml:space="preserve">From:Goodstart </t>
  </si>
  <si>
    <t>PAYW KMART</t>
  </si>
  <si>
    <t xml:space="preserve">VISA AFTERPAY PTY LTD </t>
  </si>
  <si>
    <t xml:space="preserve">VISA AFTERPAY </t>
  </si>
  <si>
    <t>PAYW SAVOUR THE FLVR1</t>
  </si>
  <si>
    <t>PAYW DRAKE SUPERMARKETS</t>
  </si>
  <si>
    <t>PAYW ISLE BY ENDOTA PTY LTD</t>
  </si>
  <si>
    <t xml:space="preserve">PAYW OPTIMAL </t>
  </si>
  <si>
    <t xml:space="preserve">PAYW WOOLWORTHS </t>
  </si>
  <si>
    <t xml:space="preserve">CUSC  SPAR   </t>
  </si>
  <si>
    <t xml:space="preserve">VISA Isagenix North Ryde </t>
  </si>
  <si>
    <t xml:space="preserve">PAYW CAM CINEMAS </t>
  </si>
  <si>
    <t xml:space="preserve">PAYW DRAKE SUPERMARKETS </t>
  </si>
  <si>
    <t xml:space="preserve">PAYW BUNNINGS </t>
  </si>
  <si>
    <t xml:space="preserve">PAYW BIG W </t>
  </si>
  <si>
    <t xml:space="preserve">PAYW REPCO </t>
  </si>
  <si>
    <t>PAYW MISTER MINIT</t>
  </si>
  <si>
    <t>PAYW ISLE BY ENDOTA</t>
  </si>
  <si>
    <t xml:space="preserve">PAYW ISLE BY ENDOTA </t>
  </si>
  <si>
    <t>VISA VERO INSURANCE</t>
  </si>
  <si>
    <t xml:space="preserve">BPAY TMR REG RENEW </t>
  </si>
  <si>
    <t xml:space="preserve"> Cash Withdrawal</t>
  </si>
  <si>
    <t xml:space="preserve">From:ALLIANZ </t>
  </si>
  <si>
    <t>VISA EZI*F45 TRAINING</t>
  </si>
  <si>
    <t xml:space="preserve">From:Isagenix </t>
  </si>
  <si>
    <t xml:space="preserve">PAYW ALH GROUP </t>
  </si>
  <si>
    <t xml:space="preserve">PAYW EG FUELCO </t>
  </si>
  <si>
    <t xml:space="preserve">PAYW SASSI FURNITURE </t>
  </si>
  <si>
    <t>PAYW CHOICE SUN VALLEY</t>
  </si>
  <si>
    <t>CUSC HAIR DESIGN</t>
  </si>
  <si>
    <t>PAYW The Cheesecake Shop</t>
  </si>
  <si>
    <t>From:XYZ ePayment</t>
  </si>
  <si>
    <t xml:space="preserve">VISA MELALEUCA </t>
  </si>
  <si>
    <t xml:space="preserve">PAYW DRAKE </t>
  </si>
  <si>
    <t>From:zzz  ePayment</t>
  </si>
  <si>
    <t xml:space="preserve">PAYW The Cheesecake Shop </t>
  </si>
  <si>
    <t xml:space="preserve">VISA WOOLWORTHS </t>
  </si>
  <si>
    <t>PAYW DRAKE</t>
  </si>
  <si>
    <t>PAYW SPOTLIGHT</t>
  </si>
  <si>
    <t>PAYW THE COFFEE CLUB</t>
  </si>
  <si>
    <t>PAYW JHAM BAR</t>
  </si>
  <si>
    <t>PAYW AUTOMOTIVE</t>
  </si>
  <si>
    <t>PAYW RIVERS</t>
  </si>
  <si>
    <t xml:space="preserve">PAYW BRICKS N FUN </t>
  </si>
  <si>
    <t>PAYW BUNNINGS</t>
  </si>
  <si>
    <t xml:space="preserve">PAYW KMART </t>
  </si>
  <si>
    <t>PAYW CAM CINEMAS</t>
  </si>
  <si>
    <t xml:space="preserve">VISA CANIA </t>
  </si>
  <si>
    <t>PAYW M 1 CYCLES</t>
  </si>
  <si>
    <t xml:space="preserve">From:SUNCORP </t>
  </si>
  <si>
    <t>CREDITCARDS  BPAY</t>
  </si>
  <si>
    <t xml:space="preserve"> Gymnasti REF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</si>
</sst>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0.0%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9">
    <xf numFmtId="0" fontId="0" fillId="0" borderId="0" xfId="0"/>
    <xf numFmtId="0" fontId="3" fillId="0" borderId="0" xfId="0" applyFont="1" applyAlignment="1">
      <alignment vertical="center"/>
    </xf>
    <xf numFmtId="14" fontId="3" fillId="0" borderId="0" xfId="0" applyNumberFormat="1" applyFont="1" applyAlignment="1">
      <alignment vertical="center"/>
    </xf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44" fontId="0" fillId="0" borderId="0" xfId="1" applyFont="1" applyAlignment="1">
      <alignment horizontal="center"/>
    </xf>
    <xf numFmtId="0" fontId="0" fillId="0" borderId="0" xfId="0" applyAlignment="1">
      <alignment horizontal="left" indent="3"/>
    </xf>
    <xf numFmtId="44" fontId="0" fillId="0" borderId="0" xfId="0" applyNumberFormat="1"/>
    <xf numFmtId="9" fontId="0" fillId="0" borderId="0" xfId="2" applyFont="1"/>
    <xf numFmtId="9" fontId="0" fillId="0" borderId="1" xfId="2" applyFont="1" applyBorder="1"/>
    <xf numFmtId="164" fontId="0" fillId="0" borderId="0" xfId="2" applyNumberFormat="1" applyFont="1"/>
    <xf numFmtId="164" fontId="2" fillId="0" borderId="0" xfId="2" applyNumberFormat="1" applyFont="1"/>
    <xf numFmtId="15" fontId="0" fillId="0" borderId="0" xfId="0" applyNumberFormat="1"/>
    <xf numFmtId="8" fontId="0" fillId="0" borderId="0" xfId="0" applyNumberFormat="1"/>
    <xf numFmtId="8" fontId="4" fillId="0" borderId="0" xfId="0" applyNumberFormat="1" applyFont="1"/>
    <xf numFmtId="8" fontId="0" fillId="0" borderId="0" xfId="1" applyNumberFormat="1" applyFont="1" applyAlignment="1">
      <alignment horizontal="center"/>
    </xf>
    <xf numFmtId="8" fontId="0" fillId="0" borderId="1" xfId="1" applyNumberFormat="1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4"/>
  <sheetViews>
    <sheetView tabSelected="1" zoomScale="85" zoomScaleNormal="85" workbookViewId="0">
      <selection activeCell="B91" sqref="B91"/>
    </sheetView>
  </sheetViews>
  <sheetFormatPr defaultRowHeight="14.4" x14ac:dyDescent="0.3"/>
  <cols>
    <col min="1" max="1" width="9.33203125" bestFit="1" customWidth="1"/>
    <col min="2" max="2" width="66.6640625" customWidth="1"/>
    <col min="3" max="3" width="10.5546875" customWidth="1"/>
    <col min="4" max="4" width="36.5546875" bestFit="1" customWidth="1"/>
  </cols>
  <sheetData>
    <row r="1" spans="1:5" x14ac:dyDescent="0.3">
      <c r="A1" t="s">
        <v>0</v>
      </c>
      <c r="B1" t="s">
        <v>10</v>
      </c>
      <c r="C1" t="s">
        <v>11</v>
      </c>
      <c r="D1" t="s">
        <v>12</v>
      </c>
      <c r="E1" t="s">
        <v>24</v>
      </c>
    </row>
    <row r="2" spans="1:5" x14ac:dyDescent="0.3">
      <c r="A2" s="13">
        <v>43677</v>
      </c>
      <c r="B2" t="s">
        <v>42</v>
      </c>
      <c r="C2" s="15">
        <v>-31.23</v>
      </c>
      <c r="D2" t="s">
        <v>13</v>
      </c>
    </row>
    <row r="3" spans="1:5" x14ac:dyDescent="0.3">
      <c r="A3" s="13">
        <v>43677</v>
      </c>
      <c r="B3" t="s">
        <v>26</v>
      </c>
      <c r="C3" s="15">
        <v>-24.83</v>
      </c>
      <c r="D3" t="s">
        <v>14</v>
      </c>
      <c r="E3" t="s">
        <v>23</v>
      </c>
    </row>
    <row r="4" spans="1:5" x14ac:dyDescent="0.3">
      <c r="A4" s="13">
        <v>43677</v>
      </c>
      <c r="B4" t="s">
        <v>43</v>
      </c>
      <c r="C4" s="15">
        <v>-51.5</v>
      </c>
      <c r="D4" t="s">
        <v>15</v>
      </c>
      <c r="E4" t="s">
        <v>19</v>
      </c>
    </row>
    <row r="5" spans="1:5" x14ac:dyDescent="0.3">
      <c r="A5" s="13">
        <v>43677</v>
      </c>
      <c r="B5" t="s">
        <v>35</v>
      </c>
      <c r="C5" s="15">
        <v>-55</v>
      </c>
      <c r="D5" t="s">
        <v>16</v>
      </c>
    </row>
    <row r="6" spans="1:5" x14ac:dyDescent="0.3">
      <c r="A6" s="13">
        <v>43677</v>
      </c>
      <c r="B6" t="s">
        <v>38</v>
      </c>
      <c r="C6" s="15">
        <v>-82.09</v>
      </c>
      <c r="D6" t="s">
        <v>13</v>
      </c>
      <c r="E6" t="s">
        <v>25</v>
      </c>
    </row>
    <row r="7" spans="1:5" x14ac:dyDescent="0.3">
      <c r="A7" s="13">
        <v>43677</v>
      </c>
      <c r="B7" t="s">
        <v>44</v>
      </c>
      <c r="C7" s="15">
        <v>-38.049999999999997</v>
      </c>
      <c r="D7" t="s">
        <v>15</v>
      </c>
      <c r="E7" t="str">
        <f>D13</f>
        <v>2-1 Expense School Fees</v>
      </c>
    </row>
    <row r="8" spans="1:5" x14ac:dyDescent="0.3">
      <c r="A8" s="13">
        <v>43677</v>
      </c>
      <c r="B8" t="s">
        <v>27</v>
      </c>
      <c r="C8" s="15">
        <v>-531.6</v>
      </c>
      <c r="D8" t="s">
        <v>17</v>
      </c>
      <c r="E8" t="str">
        <f>D81</f>
        <v>2-2 Expense Sports and Recreation</v>
      </c>
    </row>
    <row r="9" spans="1:5" x14ac:dyDescent="0.3">
      <c r="A9" s="13">
        <v>43676</v>
      </c>
      <c r="B9" t="s">
        <v>45</v>
      </c>
      <c r="C9" s="15">
        <v>-50</v>
      </c>
      <c r="D9" t="s">
        <v>13</v>
      </c>
      <c r="E9" t="str">
        <f>D55</f>
        <v>2-3 Expense Motor Vehicle (Fuel, Running )</v>
      </c>
    </row>
    <row r="10" spans="1:5" x14ac:dyDescent="0.3">
      <c r="A10" s="13">
        <v>43676</v>
      </c>
      <c r="B10" t="s">
        <v>37</v>
      </c>
      <c r="C10" s="15">
        <v>-328.89</v>
      </c>
      <c r="D10" t="s">
        <v>15</v>
      </c>
      <c r="E10" t="str">
        <f>D23</f>
        <v>2-4 Expense Recreation</v>
      </c>
    </row>
    <row r="11" spans="1:5" x14ac:dyDescent="0.3">
      <c r="A11" s="13">
        <v>43676</v>
      </c>
      <c r="B11" t="s">
        <v>28</v>
      </c>
      <c r="C11" s="15">
        <v>-4.8</v>
      </c>
      <c r="D11" t="s">
        <v>15</v>
      </c>
      <c r="E11" t="str">
        <f>D40</f>
        <v>2-5 Expense Insurance</v>
      </c>
    </row>
    <row r="12" spans="1:5" x14ac:dyDescent="0.3">
      <c r="A12" s="13">
        <v>43675</v>
      </c>
      <c r="B12" t="s">
        <v>29</v>
      </c>
      <c r="C12" s="15">
        <v>-259.07</v>
      </c>
      <c r="D12" t="s">
        <v>18</v>
      </c>
      <c r="E12" t="str">
        <f>D21</f>
        <v>2-6 Expense General Living (Food)</v>
      </c>
    </row>
    <row r="13" spans="1:5" x14ac:dyDescent="0.3">
      <c r="A13" s="13">
        <v>43673</v>
      </c>
      <c r="B13" t="s">
        <v>30</v>
      </c>
      <c r="C13" s="15">
        <v>-1482.25</v>
      </c>
      <c r="D13" t="s">
        <v>18</v>
      </c>
      <c r="E13" t="str">
        <f>D8</f>
        <v>2-7 Expense Loan Repayment</v>
      </c>
    </row>
    <row r="14" spans="1:5" x14ac:dyDescent="0.3">
      <c r="A14" s="13">
        <v>43673</v>
      </c>
      <c r="B14" t="s">
        <v>41</v>
      </c>
      <c r="C14" s="15">
        <v>-29.99</v>
      </c>
      <c r="D14" t="s">
        <v>15</v>
      </c>
      <c r="E14" t="str">
        <f>D22</f>
        <v>2-8 Expense Telephone</v>
      </c>
    </row>
    <row r="15" spans="1:5" x14ac:dyDescent="0.3">
      <c r="A15" s="13">
        <v>43673</v>
      </c>
      <c r="B15" t="s">
        <v>31</v>
      </c>
      <c r="C15" s="15">
        <v>-80</v>
      </c>
      <c r="D15" t="s">
        <v>15</v>
      </c>
    </row>
    <row r="16" spans="1:5" x14ac:dyDescent="0.3">
      <c r="A16" s="13">
        <v>43672</v>
      </c>
      <c r="B16" t="s">
        <v>32</v>
      </c>
      <c r="C16" s="15">
        <v>1632.25</v>
      </c>
      <c r="D16" t="s">
        <v>19</v>
      </c>
    </row>
    <row r="17" spans="1:4" x14ac:dyDescent="0.3">
      <c r="A17" s="13">
        <v>43672</v>
      </c>
      <c r="B17" t="s">
        <v>46</v>
      </c>
      <c r="C17" s="15">
        <v>-18.489999999999998</v>
      </c>
      <c r="D17" t="s">
        <v>15</v>
      </c>
    </row>
    <row r="18" spans="1:4" x14ac:dyDescent="0.3">
      <c r="A18" s="13">
        <v>43672</v>
      </c>
      <c r="B18" t="s">
        <v>47</v>
      </c>
      <c r="C18" s="15">
        <v>-23.4</v>
      </c>
      <c r="D18" t="s">
        <v>15</v>
      </c>
    </row>
    <row r="19" spans="1:4" x14ac:dyDescent="0.3">
      <c r="A19" s="13">
        <v>43672</v>
      </c>
      <c r="B19" t="s">
        <v>33</v>
      </c>
      <c r="C19" s="15">
        <v>-1532.75</v>
      </c>
      <c r="D19" t="s">
        <v>20</v>
      </c>
    </row>
    <row r="20" spans="1:4" x14ac:dyDescent="0.3">
      <c r="A20" s="13">
        <v>43672</v>
      </c>
      <c r="B20" t="s">
        <v>48</v>
      </c>
      <c r="C20" s="15">
        <v>-20</v>
      </c>
      <c r="D20" t="s">
        <v>15</v>
      </c>
    </row>
    <row r="21" spans="1:4" x14ac:dyDescent="0.3">
      <c r="A21" s="13">
        <v>43671</v>
      </c>
      <c r="B21" t="s">
        <v>49</v>
      </c>
      <c r="C21" s="15">
        <v>-721.82</v>
      </c>
      <c r="D21" t="s">
        <v>15</v>
      </c>
    </row>
    <row r="22" spans="1:4" x14ac:dyDescent="0.3">
      <c r="A22" s="13">
        <v>43670</v>
      </c>
      <c r="B22" t="s">
        <v>34</v>
      </c>
      <c r="C22" s="15">
        <v>-340</v>
      </c>
      <c r="D22" t="s">
        <v>21</v>
      </c>
    </row>
    <row r="23" spans="1:4" x14ac:dyDescent="0.3">
      <c r="A23" s="13">
        <v>43670</v>
      </c>
      <c r="B23" t="s">
        <v>38</v>
      </c>
      <c r="C23" s="15">
        <v>-28.05</v>
      </c>
      <c r="D23" t="s">
        <v>13</v>
      </c>
    </row>
    <row r="24" spans="1:4" x14ac:dyDescent="0.3">
      <c r="A24" s="13">
        <v>43670</v>
      </c>
      <c r="B24" t="s">
        <v>35</v>
      </c>
      <c r="C24" s="15">
        <v>-55</v>
      </c>
      <c r="D24" t="s">
        <v>16</v>
      </c>
    </row>
    <row r="25" spans="1:4" x14ac:dyDescent="0.3">
      <c r="A25" s="13">
        <v>43669</v>
      </c>
      <c r="B25" t="s">
        <v>36</v>
      </c>
      <c r="C25" s="15">
        <v>-56.7</v>
      </c>
      <c r="D25" t="s">
        <v>15</v>
      </c>
    </row>
    <row r="26" spans="1:4" x14ac:dyDescent="0.3">
      <c r="A26" s="13">
        <v>43669</v>
      </c>
      <c r="B26" t="s">
        <v>37</v>
      </c>
      <c r="C26" s="15">
        <v>-350.03</v>
      </c>
      <c r="D26" t="s">
        <v>15</v>
      </c>
    </row>
    <row r="27" spans="1:4" x14ac:dyDescent="0.3">
      <c r="A27" s="13">
        <v>43669</v>
      </c>
      <c r="B27" t="s">
        <v>38</v>
      </c>
      <c r="C27" s="15">
        <v>-54.79</v>
      </c>
      <c r="D27" t="s">
        <v>13</v>
      </c>
    </row>
    <row r="28" spans="1:4" x14ac:dyDescent="0.3">
      <c r="A28" s="13">
        <v>43668</v>
      </c>
      <c r="B28" t="s">
        <v>39</v>
      </c>
      <c r="C28" s="15">
        <v>-251.32</v>
      </c>
      <c r="D28" t="s">
        <v>18</v>
      </c>
    </row>
    <row r="29" spans="1:4" x14ac:dyDescent="0.3">
      <c r="A29" s="13">
        <v>43668</v>
      </c>
      <c r="B29" t="s">
        <v>40</v>
      </c>
      <c r="C29" s="15">
        <v>-111.3</v>
      </c>
      <c r="D29" t="s">
        <v>13</v>
      </c>
    </row>
    <row r="30" spans="1:4" x14ac:dyDescent="0.3">
      <c r="A30" s="13">
        <v>43668</v>
      </c>
      <c r="B30" t="s">
        <v>50</v>
      </c>
      <c r="C30" s="15">
        <v>-48.5</v>
      </c>
      <c r="D30" t="s">
        <v>13</v>
      </c>
    </row>
    <row r="31" spans="1:4" x14ac:dyDescent="0.3">
      <c r="A31" s="13">
        <v>43668</v>
      </c>
      <c r="B31" t="s">
        <v>51</v>
      </c>
      <c r="C31" s="15">
        <v>-72.099999999999994</v>
      </c>
      <c r="D31" t="s">
        <v>15</v>
      </c>
    </row>
    <row r="32" spans="1:4" x14ac:dyDescent="0.3">
      <c r="A32" s="13">
        <v>43668</v>
      </c>
      <c r="B32" t="s">
        <v>52</v>
      </c>
      <c r="C32" s="15">
        <v>-57.35</v>
      </c>
      <c r="D32" t="s">
        <v>13</v>
      </c>
    </row>
    <row r="33" spans="1:4" x14ac:dyDescent="0.3">
      <c r="A33" s="13">
        <v>43668</v>
      </c>
      <c r="B33" t="s">
        <v>27</v>
      </c>
      <c r="C33" s="15">
        <v>-536.88</v>
      </c>
      <c r="D33" t="s">
        <v>17</v>
      </c>
    </row>
    <row r="34" spans="1:4" x14ac:dyDescent="0.3">
      <c r="A34" s="13">
        <v>43667</v>
      </c>
      <c r="B34" t="s">
        <v>53</v>
      </c>
      <c r="C34" s="15">
        <v>-21</v>
      </c>
      <c r="D34" t="s">
        <v>13</v>
      </c>
    </row>
    <row r="35" spans="1:4" x14ac:dyDescent="0.3">
      <c r="A35" s="13">
        <v>43667</v>
      </c>
      <c r="B35" t="s">
        <v>54</v>
      </c>
      <c r="C35" s="15">
        <v>-33.020000000000003</v>
      </c>
      <c r="D35" t="s">
        <v>20</v>
      </c>
    </row>
    <row r="36" spans="1:4" x14ac:dyDescent="0.3">
      <c r="A36" s="13">
        <v>43667</v>
      </c>
      <c r="B36" t="s">
        <v>55</v>
      </c>
      <c r="C36" s="15">
        <v>-69.95</v>
      </c>
      <c r="D36" t="s">
        <v>13</v>
      </c>
    </row>
    <row r="37" spans="1:4" x14ac:dyDescent="0.3">
      <c r="A37" s="13">
        <v>43667</v>
      </c>
      <c r="B37" t="s">
        <v>27</v>
      </c>
      <c r="C37" s="15">
        <v>-1831.02</v>
      </c>
      <c r="D37" t="s">
        <v>17</v>
      </c>
    </row>
    <row r="38" spans="1:4" x14ac:dyDescent="0.3">
      <c r="A38" s="13">
        <v>43666</v>
      </c>
      <c r="B38" t="s">
        <v>56</v>
      </c>
      <c r="C38" s="15">
        <v>-125</v>
      </c>
      <c r="D38" t="s">
        <v>13</v>
      </c>
    </row>
    <row r="39" spans="1:4" x14ac:dyDescent="0.3">
      <c r="A39" s="13">
        <v>43666</v>
      </c>
      <c r="B39" t="s">
        <v>57</v>
      </c>
      <c r="C39" s="15">
        <v>-150</v>
      </c>
      <c r="D39" t="s">
        <v>13</v>
      </c>
    </row>
    <row r="40" spans="1:4" x14ac:dyDescent="0.3">
      <c r="A40" s="13">
        <v>43666</v>
      </c>
      <c r="B40" t="s">
        <v>58</v>
      </c>
      <c r="C40" s="15">
        <v>-63.46</v>
      </c>
      <c r="D40" t="s">
        <v>14</v>
      </c>
    </row>
    <row r="41" spans="1:4" x14ac:dyDescent="0.3">
      <c r="A41" s="13">
        <v>43666</v>
      </c>
      <c r="B41" t="s">
        <v>44</v>
      </c>
      <c r="C41" s="15">
        <v>-33.68</v>
      </c>
      <c r="D41" t="s">
        <v>15</v>
      </c>
    </row>
    <row r="42" spans="1:4" x14ac:dyDescent="0.3">
      <c r="A42" s="13">
        <v>43665</v>
      </c>
      <c r="B42" t="s">
        <v>22</v>
      </c>
      <c r="C42" s="15">
        <v>126</v>
      </c>
      <c r="D42" t="s">
        <v>23</v>
      </c>
    </row>
    <row r="43" spans="1:4" x14ac:dyDescent="0.3">
      <c r="A43" s="13">
        <v>43665</v>
      </c>
      <c r="B43" t="s">
        <v>59</v>
      </c>
      <c r="C43" s="15">
        <v>-928.8</v>
      </c>
      <c r="D43" t="s">
        <v>20</v>
      </c>
    </row>
    <row r="44" spans="1:4" x14ac:dyDescent="0.3">
      <c r="A44" s="13">
        <v>43663</v>
      </c>
      <c r="B44" t="s">
        <v>60</v>
      </c>
      <c r="C44" s="15">
        <v>-50</v>
      </c>
      <c r="D44" t="s">
        <v>15</v>
      </c>
    </row>
    <row r="45" spans="1:4" x14ac:dyDescent="0.3">
      <c r="A45" s="13">
        <v>43663</v>
      </c>
      <c r="B45" t="s">
        <v>61</v>
      </c>
      <c r="C45" s="15">
        <v>-24.83</v>
      </c>
      <c r="D45" t="s">
        <v>14</v>
      </c>
    </row>
    <row r="46" spans="1:4" x14ac:dyDescent="0.3">
      <c r="A46" s="13">
        <v>43663</v>
      </c>
      <c r="B46" t="s">
        <v>62</v>
      </c>
      <c r="C46" s="15">
        <v>-55</v>
      </c>
      <c r="D46" t="s">
        <v>16</v>
      </c>
    </row>
    <row r="47" spans="1:4" x14ac:dyDescent="0.3">
      <c r="A47" s="13">
        <v>43662</v>
      </c>
      <c r="B47" t="s">
        <v>63</v>
      </c>
      <c r="C47" s="15">
        <v>75.75</v>
      </c>
      <c r="D47" t="s">
        <v>23</v>
      </c>
    </row>
    <row r="48" spans="1:4" x14ac:dyDescent="0.3">
      <c r="A48" s="13">
        <v>43662</v>
      </c>
      <c r="B48" t="s">
        <v>46</v>
      </c>
      <c r="C48" s="15">
        <v>-19.989999999999998</v>
      </c>
      <c r="D48" t="s">
        <v>15</v>
      </c>
    </row>
    <row r="49" spans="1:4" x14ac:dyDescent="0.3">
      <c r="A49" s="13">
        <v>43662</v>
      </c>
      <c r="B49" t="s">
        <v>37</v>
      </c>
      <c r="C49" s="15">
        <v>-334.24</v>
      </c>
      <c r="D49" t="s">
        <v>15</v>
      </c>
    </row>
    <row r="50" spans="1:4" x14ac:dyDescent="0.3">
      <c r="A50" s="13">
        <v>43662</v>
      </c>
      <c r="B50" t="s">
        <v>64</v>
      </c>
      <c r="C50" s="15">
        <v>-29</v>
      </c>
      <c r="D50" t="s">
        <v>15</v>
      </c>
    </row>
    <row r="51" spans="1:4" x14ac:dyDescent="0.3">
      <c r="A51" s="13">
        <v>43662</v>
      </c>
      <c r="B51" t="s">
        <v>65</v>
      </c>
      <c r="C51" s="15">
        <v>-66.63</v>
      </c>
      <c r="D51" t="s">
        <v>20</v>
      </c>
    </row>
    <row r="52" spans="1:4" x14ac:dyDescent="0.3">
      <c r="A52" s="13">
        <v>43662</v>
      </c>
      <c r="B52" t="s">
        <v>66</v>
      </c>
      <c r="C52" s="15">
        <v>-199</v>
      </c>
      <c r="D52" t="s">
        <v>13</v>
      </c>
    </row>
    <row r="53" spans="1:4" x14ac:dyDescent="0.3">
      <c r="A53" s="13">
        <v>43661</v>
      </c>
      <c r="B53" t="s">
        <v>29</v>
      </c>
      <c r="C53" s="15">
        <v>-346.26</v>
      </c>
      <c r="D53" t="s">
        <v>18</v>
      </c>
    </row>
    <row r="54" spans="1:4" x14ac:dyDescent="0.3">
      <c r="A54" s="13">
        <v>43660</v>
      </c>
      <c r="B54" t="s">
        <v>47</v>
      </c>
      <c r="C54" s="15">
        <v>-126.36</v>
      </c>
      <c r="D54" t="s">
        <v>15</v>
      </c>
    </row>
    <row r="55" spans="1:4" x14ac:dyDescent="0.3">
      <c r="A55" s="13">
        <v>43660</v>
      </c>
      <c r="B55" t="s">
        <v>67</v>
      </c>
      <c r="C55" s="15">
        <v>-14.5</v>
      </c>
      <c r="D55" t="s">
        <v>20</v>
      </c>
    </row>
    <row r="56" spans="1:4" x14ac:dyDescent="0.3">
      <c r="A56" s="13">
        <v>43659</v>
      </c>
      <c r="B56" t="s">
        <v>68</v>
      </c>
      <c r="C56" s="15">
        <v>-131.5</v>
      </c>
      <c r="D56" t="s">
        <v>13</v>
      </c>
    </row>
    <row r="57" spans="1:4" x14ac:dyDescent="0.3">
      <c r="A57" s="13">
        <v>43659</v>
      </c>
      <c r="B57" t="s">
        <v>69</v>
      </c>
      <c r="C57" s="15">
        <v>-64.900000000000006</v>
      </c>
      <c r="D57" t="s">
        <v>15</v>
      </c>
    </row>
    <row r="58" spans="1:4" x14ac:dyDescent="0.3">
      <c r="A58" s="13">
        <v>43658</v>
      </c>
      <c r="B58" t="s">
        <v>70</v>
      </c>
      <c r="C58" s="15">
        <v>8733.64</v>
      </c>
      <c r="D58" t="s">
        <v>19</v>
      </c>
    </row>
    <row r="59" spans="1:4" x14ac:dyDescent="0.3">
      <c r="A59" s="13">
        <v>43658</v>
      </c>
      <c r="B59" t="s">
        <v>71</v>
      </c>
      <c r="C59" s="15">
        <v>-162.80000000000001</v>
      </c>
      <c r="D59" t="s">
        <v>15</v>
      </c>
    </row>
    <row r="60" spans="1:4" x14ac:dyDescent="0.3">
      <c r="A60" s="13">
        <v>43658</v>
      </c>
      <c r="B60" t="s">
        <v>72</v>
      </c>
      <c r="C60" s="15">
        <v>-22.08</v>
      </c>
      <c r="D60" t="s">
        <v>15</v>
      </c>
    </row>
    <row r="61" spans="1:4" x14ac:dyDescent="0.3">
      <c r="A61" s="13">
        <v>43657</v>
      </c>
      <c r="B61" t="s">
        <v>73</v>
      </c>
      <c r="C61" s="15">
        <v>5460.81</v>
      </c>
      <c r="D61" t="s">
        <v>19</v>
      </c>
    </row>
    <row r="62" spans="1:4" x14ac:dyDescent="0.3">
      <c r="A62" s="13">
        <v>43657</v>
      </c>
      <c r="B62" t="s">
        <v>60</v>
      </c>
      <c r="C62" s="15">
        <v>-50</v>
      </c>
      <c r="D62" t="s">
        <v>15</v>
      </c>
    </row>
    <row r="63" spans="1:4" x14ac:dyDescent="0.3">
      <c r="A63" s="13">
        <v>43657</v>
      </c>
      <c r="B63" t="s">
        <v>74</v>
      </c>
      <c r="C63" s="15">
        <v>-52.9</v>
      </c>
      <c r="D63" t="s">
        <v>15</v>
      </c>
    </row>
    <row r="64" spans="1:4" x14ac:dyDescent="0.3">
      <c r="A64" s="13">
        <v>43656</v>
      </c>
      <c r="B64" t="s">
        <v>75</v>
      </c>
      <c r="C64" s="15">
        <v>-54.4</v>
      </c>
      <c r="D64" t="s">
        <v>15</v>
      </c>
    </row>
    <row r="65" spans="1:4" x14ac:dyDescent="0.3">
      <c r="A65" s="13">
        <v>43656</v>
      </c>
      <c r="B65" t="s">
        <v>62</v>
      </c>
      <c r="C65" s="15">
        <v>-55</v>
      </c>
      <c r="D65" t="s">
        <v>16</v>
      </c>
    </row>
    <row r="66" spans="1:4" x14ac:dyDescent="0.3">
      <c r="A66" s="13">
        <v>43656</v>
      </c>
      <c r="B66" t="s">
        <v>76</v>
      </c>
      <c r="C66" s="15">
        <v>-14.25</v>
      </c>
      <c r="D66" t="s">
        <v>15</v>
      </c>
    </row>
    <row r="67" spans="1:4" x14ac:dyDescent="0.3">
      <c r="A67" s="13">
        <v>43655</v>
      </c>
      <c r="B67" t="s">
        <v>77</v>
      </c>
      <c r="C67" s="15">
        <v>-91.75</v>
      </c>
      <c r="D67" t="s">
        <v>13</v>
      </c>
    </row>
    <row r="68" spans="1:4" x14ac:dyDescent="0.3">
      <c r="A68" s="13">
        <v>43655</v>
      </c>
      <c r="B68" t="s">
        <v>78</v>
      </c>
      <c r="C68" s="15">
        <v>-48</v>
      </c>
      <c r="D68" t="s">
        <v>15</v>
      </c>
    </row>
    <row r="69" spans="1:4" x14ac:dyDescent="0.3">
      <c r="A69" s="13">
        <v>43655</v>
      </c>
      <c r="B69" t="s">
        <v>47</v>
      </c>
      <c r="C69" s="15">
        <v>-350.08</v>
      </c>
      <c r="D69" t="s">
        <v>15</v>
      </c>
    </row>
    <row r="70" spans="1:4" x14ac:dyDescent="0.3">
      <c r="A70" s="13">
        <v>43655</v>
      </c>
      <c r="B70" t="s">
        <v>79</v>
      </c>
      <c r="C70" s="15">
        <v>-10.8</v>
      </c>
      <c r="D70" t="s">
        <v>15</v>
      </c>
    </row>
    <row r="71" spans="1:4" x14ac:dyDescent="0.3">
      <c r="A71" s="13">
        <v>43655</v>
      </c>
      <c r="B71" t="s">
        <v>79</v>
      </c>
      <c r="C71" s="15">
        <v>-9.6</v>
      </c>
      <c r="D71" t="s">
        <v>15</v>
      </c>
    </row>
    <row r="72" spans="1:4" x14ac:dyDescent="0.3">
      <c r="A72" s="13">
        <v>43655</v>
      </c>
      <c r="B72" t="s">
        <v>80</v>
      </c>
      <c r="C72" s="15">
        <v>-53.67</v>
      </c>
      <c r="D72" t="s">
        <v>20</v>
      </c>
    </row>
    <row r="73" spans="1:4" x14ac:dyDescent="0.3">
      <c r="A73" s="13">
        <v>43655</v>
      </c>
      <c r="B73" t="s">
        <v>81</v>
      </c>
      <c r="C73" s="15">
        <v>-44.94</v>
      </c>
      <c r="D73" t="s">
        <v>13</v>
      </c>
    </row>
    <row r="74" spans="1:4" x14ac:dyDescent="0.3">
      <c r="A74" s="13">
        <v>43655</v>
      </c>
      <c r="B74" t="s">
        <v>76</v>
      </c>
      <c r="C74" s="15">
        <v>-7.59</v>
      </c>
      <c r="D74" t="s">
        <v>15</v>
      </c>
    </row>
    <row r="75" spans="1:4" x14ac:dyDescent="0.3">
      <c r="A75" s="13">
        <v>43655</v>
      </c>
      <c r="B75" t="s">
        <v>82</v>
      </c>
      <c r="C75" s="15">
        <v>-49.5</v>
      </c>
      <c r="D75" t="s">
        <v>13</v>
      </c>
    </row>
    <row r="76" spans="1:4" x14ac:dyDescent="0.3">
      <c r="A76" s="13">
        <v>43655</v>
      </c>
      <c r="B76" t="s">
        <v>83</v>
      </c>
      <c r="C76" s="15">
        <v>-53.43</v>
      </c>
      <c r="D76" t="s">
        <v>13</v>
      </c>
    </row>
    <row r="77" spans="1:4" x14ac:dyDescent="0.3">
      <c r="A77" s="13">
        <v>43655</v>
      </c>
      <c r="B77" t="s">
        <v>84</v>
      </c>
      <c r="C77" s="15">
        <v>-69</v>
      </c>
      <c r="D77" t="s">
        <v>16</v>
      </c>
    </row>
    <row r="78" spans="1:4" x14ac:dyDescent="0.3">
      <c r="A78" s="13">
        <v>43654</v>
      </c>
      <c r="B78" t="s">
        <v>29</v>
      </c>
      <c r="C78" s="15">
        <v>-442.99</v>
      </c>
      <c r="D78" t="s">
        <v>18</v>
      </c>
    </row>
    <row r="79" spans="1:4" x14ac:dyDescent="0.3">
      <c r="A79" s="13">
        <v>43654</v>
      </c>
      <c r="B79" t="s">
        <v>85</v>
      </c>
      <c r="C79" s="15">
        <v>-38</v>
      </c>
      <c r="D79" t="s">
        <v>13</v>
      </c>
    </row>
    <row r="80" spans="1:4" x14ac:dyDescent="0.3">
      <c r="A80" s="13">
        <v>43654</v>
      </c>
      <c r="B80" t="s">
        <v>72</v>
      </c>
      <c r="C80" s="15">
        <v>-28.72</v>
      </c>
      <c r="D80" t="s">
        <v>15</v>
      </c>
    </row>
    <row r="81" spans="1:4" x14ac:dyDescent="0.3">
      <c r="A81" s="13">
        <v>43653</v>
      </c>
      <c r="B81" t="s">
        <v>84</v>
      </c>
      <c r="C81" s="15">
        <v>-9</v>
      </c>
      <c r="D81" t="s">
        <v>16</v>
      </c>
    </row>
    <row r="82" spans="1:4" x14ac:dyDescent="0.3">
      <c r="A82" s="13">
        <v>43653</v>
      </c>
      <c r="B82" t="s">
        <v>84</v>
      </c>
      <c r="C82" s="15">
        <v>-84</v>
      </c>
      <c r="D82" t="s">
        <v>16</v>
      </c>
    </row>
    <row r="83" spans="1:4" x14ac:dyDescent="0.3">
      <c r="A83" s="13">
        <v>43652</v>
      </c>
      <c r="B83" t="s">
        <v>86</v>
      </c>
      <c r="C83" s="15">
        <v>-137</v>
      </c>
      <c r="D83" t="s">
        <v>16</v>
      </c>
    </row>
    <row r="84" spans="1:4" x14ac:dyDescent="0.3">
      <c r="A84" s="13">
        <v>43652</v>
      </c>
      <c r="B84" t="s">
        <v>37</v>
      </c>
      <c r="C84" s="15">
        <v>-23.49</v>
      </c>
      <c r="D84" t="s">
        <v>15</v>
      </c>
    </row>
    <row r="85" spans="1:4" x14ac:dyDescent="0.3">
      <c r="A85" s="13">
        <v>43652</v>
      </c>
      <c r="B85" t="s">
        <v>72</v>
      </c>
      <c r="C85" s="15">
        <v>-50.19</v>
      </c>
      <c r="D85" t="s">
        <v>15</v>
      </c>
    </row>
    <row r="86" spans="1:4" x14ac:dyDescent="0.3">
      <c r="A86" s="13">
        <v>43652</v>
      </c>
      <c r="B86" t="s">
        <v>87</v>
      </c>
      <c r="C86" s="15">
        <v>-139</v>
      </c>
      <c r="D86" t="s">
        <v>16</v>
      </c>
    </row>
    <row r="87" spans="1:4" x14ac:dyDescent="0.3">
      <c r="A87" s="13">
        <v>43651</v>
      </c>
      <c r="B87" t="s">
        <v>88</v>
      </c>
      <c r="C87" s="15">
        <v>-229.21</v>
      </c>
      <c r="D87" t="s">
        <v>14</v>
      </c>
    </row>
    <row r="88" spans="1:4" x14ac:dyDescent="0.3">
      <c r="A88" s="13">
        <v>43650</v>
      </c>
      <c r="B88" t="s">
        <v>37</v>
      </c>
      <c r="C88" s="15">
        <v>-25</v>
      </c>
      <c r="D88" t="s">
        <v>15</v>
      </c>
    </row>
    <row r="89" spans="1:4" x14ac:dyDescent="0.3">
      <c r="A89" s="13">
        <v>43650</v>
      </c>
      <c r="B89" t="s">
        <v>89</v>
      </c>
      <c r="C89" s="15">
        <v>-400</v>
      </c>
      <c r="D89" t="s">
        <v>17</v>
      </c>
    </row>
    <row r="90" spans="1:4" x14ac:dyDescent="0.3">
      <c r="A90" s="13">
        <v>43649</v>
      </c>
      <c r="B90" t="s">
        <v>37</v>
      </c>
      <c r="C90" s="15">
        <v>-67.709999999999994</v>
      </c>
      <c r="D90" t="s">
        <v>15</v>
      </c>
    </row>
    <row r="91" spans="1:4" x14ac:dyDescent="0.3">
      <c r="A91" s="13">
        <v>43649</v>
      </c>
      <c r="B91" t="s">
        <v>61</v>
      </c>
      <c r="C91" s="15">
        <v>-24.83</v>
      </c>
      <c r="D91" t="s">
        <v>14</v>
      </c>
    </row>
    <row r="92" spans="1:4" x14ac:dyDescent="0.3">
      <c r="A92" s="13">
        <v>43649</v>
      </c>
      <c r="B92" t="s">
        <v>35</v>
      </c>
      <c r="C92" s="15">
        <v>-55</v>
      </c>
      <c r="D92" t="s">
        <v>16</v>
      </c>
    </row>
    <row r="93" spans="1:4" x14ac:dyDescent="0.3">
      <c r="A93" s="13">
        <v>43648</v>
      </c>
      <c r="B93" t="s">
        <v>50</v>
      </c>
      <c r="C93" s="15">
        <v>-43.5</v>
      </c>
      <c r="D93" t="s">
        <v>13</v>
      </c>
    </row>
    <row r="94" spans="1:4" x14ac:dyDescent="0.3">
      <c r="A94" s="13">
        <v>43648</v>
      </c>
      <c r="B94" t="s">
        <v>65</v>
      </c>
      <c r="C94" s="15">
        <v>-71.77</v>
      </c>
      <c r="D94" t="s">
        <v>20</v>
      </c>
    </row>
    <row r="95" spans="1:4" x14ac:dyDescent="0.3">
      <c r="A95" s="13">
        <v>43648</v>
      </c>
      <c r="B95" t="s">
        <v>90</v>
      </c>
      <c r="C95" s="15">
        <v>-207.9</v>
      </c>
      <c r="D95" t="s">
        <v>16</v>
      </c>
    </row>
    <row r="96" spans="1:4" x14ac:dyDescent="0.3">
      <c r="A96" s="13">
        <v>43647</v>
      </c>
      <c r="B96" t="s">
        <v>29</v>
      </c>
      <c r="C96" s="15">
        <v>-335.46</v>
      </c>
      <c r="D96" t="s">
        <v>18</v>
      </c>
    </row>
    <row r="97" spans="1:1" x14ac:dyDescent="0.3">
      <c r="A97" s="1"/>
    </row>
    <row r="98" spans="1:1" x14ac:dyDescent="0.3">
      <c r="A98" s="1"/>
    </row>
    <row r="99" spans="1:1" x14ac:dyDescent="0.3">
      <c r="A99" s="1"/>
    </row>
    <row r="100" spans="1:1" x14ac:dyDescent="0.3">
      <c r="A100" s="1"/>
    </row>
    <row r="101" spans="1:1" x14ac:dyDescent="0.3">
      <c r="A101" s="2"/>
    </row>
    <row r="102" spans="1:1" x14ac:dyDescent="0.3">
      <c r="A102" s="1"/>
    </row>
    <row r="103" spans="1:1" x14ac:dyDescent="0.3">
      <c r="A103" s="1"/>
    </row>
    <row r="104" spans="1:1" x14ac:dyDescent="0.3">
      <c r="A104" s="1"/>
    </row>
    <row r="105" spans="1:1" x14ac:dyDescent="0.3">
      <c r="A105" s="1"/>
    </row>
    <row r="106" spans="1:1" x14ac:dyDescent="0.3">
      <c r="A106" s="1"/>
    </row>
    <row r="107" spans="1:1" x14ac:dyDescent="0.3">
      <c r="A107" s="1"/>
    </row>
    <row r="108" spans="1:1" x14ac:dyDescent="0.3">
      <c r="A108" s="1"/>
    </row>
    <row r="109" spans="1:1" x14ac:dyDescent="0.3">
      <c r="A109" s="2"/>
    </row>
    <row r="110" spans="1:1" x14ac:dyDescent="0.3">
      <c r="A110" s="1"/>
    </row>
    <row r="111" spans="1:1" x14ac:dyDescent="0.3">
      <c r="A111" s="1"/>
    </row>
    <row r="112" spans="1:1" x14ac:dyDescent="0.3">
      <c r="A112" s="1"/>
    </row>
    <row r="113" spans="1:1" x14ac:dyDescent="0.3">
      <c r="A113" s="1"/>
    </row>
    <row r="114" spans="1:1" x14ac:dyDescent="0.3">
      <c r="A114" s="1"/>
    </row>
    <row r="115" spans="1:1" x14ac:dyDescent="0.3">
      <c r="A115" s="1"/>
    </row>
    <row r="116" spans="1:1" x14ac:dyDescent="0.3">
      <c r="A116" s="1"/>
    </row>
    <row r="117" spans="1:1" x14ac:dyDescent="0.3">
      <c r="A117" s="1"/>
    </row>
    <row r="118" spans="1:1" x14ac:dyDescent="0.3">
      <c r="A118" s="1"/>
    </row>
    <row r="119" spans="1:1" x14ac:dyDescent="0.3">
      <c r="A119" s="1"/>
    </row>
    <row r="120" spans="1:1" x14ac:dyDescent="0.3">
      <c r="A120" s="2"/>
    </row>
    <row r="121" spans="1:1" x14ac:dyDescent="0.3">
      <c r="A121" s="1"/>
    </row>
    <row r="122" spans="1:1" x14ac:dyDescent="0.3">
      <c r="A122" s="1"/>
    </row>
    <row r="123" spans="1:1" x14ac:dyDescent="0.3">
      <c r="A123" s="1"/>
    </row>
    <row r="124" spans="1:1" x14ac:dyDescent="0.3">
      <c r="A124" s="1"/>
    </row>
    <row r="125" spans="1:1" x14ac:dyDescent="0.3">
      <c r="A125" s="1"/>
    </row>
    <row r="126" spans="1:1" x14ac:dyDescent="0.3">
      <c r="A126" s="1"/>
    </row>
    <row r="127" spans="1:1" x14ac:dyDescent="0.3">
      <c r="A127" s="1"/>
    </row>
    <row r="128" spans="1:1" x14ac:dyDescent="0.3">
      <c r="A128" s="2"/>
    </row>
    <row r="129" spans="1:1" x14ac:dyDescent="0.3">
      <c r="A129" s="1"/>
    </row>
    <row r="130" spans="1:1" x14ac:dyDescent="0.3">
      <c r="A130" s="1"/>
    </row>
    <row r="131" spans="1:1" x14ac:dyDescent="0.3">
      <c r="A131" s="1"/>
    </row>
    <row r="132" spans="1:1" x14ac:dyDescent="0.3">
      <c r="A132" s="1"/>
    </row>
    <row r="133" spans="1:1" x14ac:dyDescent="0.3">
      <c r="A133" s="1"/>
    </row>
    <row r="134" spans="1:1" x14ac:dyDescent="0.3">
      <c r="A134" s="1"/>
    </row>
    <row r="135" spans="1:1" x14ac:dyDescent="0.3">
      <c r="A135" s="1"/>
    </row>
    <row r="136" spans="1:1" x14ac:dyDescent="0.3">
      <c r="A136" s="1"/>
    </row>
    <row r="137" spans="1:1" x14ac:dyDescent="0.3">
      <c r="A137" s="1"/>
    </row>
    <row r="138" spans="1:1" x14ac:dyDescent="0.3">
      <c r="A138" s="1"/>
    </row>
    <row r="139" spans="1:1" x14ac:dyDescent="0.3">
      <c r="A139" s="1"/>
    </row>
    <row r="140" spans="1:1" x14ac:dyDescent="0.3">
      <c r="A140" s="1"/>
    </row>
    <row r="141" spans="1:1" x14ac:dyDescent="0.3">
      <c r="A141" s="1"/>
    </row>
    <row r="142" spans="1:1" x14ac:dyDescent="0.3">
      <c r="A142" s="1"/>
    </row>
    <row r="143" spans="1:1" x14ac:dyDescent="0.3">
      <c r="A143" s="1"/>
    </row>
    <row r="144" spans="1:1" x14ac:dyDescent="0.3">
      <c r="A144" s="1"/>
    </row>
  </sheetData>
  <autoFilter ref="A1:D96" xr:uid="{1C96B80A-8876-49FC-A281-435A8196B365}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4"/>
  <sheetViews>
    <sheetView topLeftCell="A4" zoomScale="160" zoomScaleNormal="160" workbookViewId="0">
      <selection activeCell="D19" sqref="D19"/>
    </sheetView>
  </sheetViews>
  <sheetFormatPr defaultRowHeight="14.4" x14ac:dyDescent="0.3"/>
  <cols>
    <col min="1" max="1" width="38.33203125" bestFit="1" customWidth="1"/>
    <col min="2" max="2" width="11.44140625" style="3" bestFit="1" customWidth="1"/>
    <col min="3" max="3" width="8.77734375" bestFit="1" customWidth="1"/>
  </cols>
  <sheetData>
    <row r="1" spans="1:4" x14ac:dyDescent="0.3">
      <c r="A1" s="18" t="s">
        <v>8</v>
      </c>
      <c r="B1" s="18"/>
    </row>
    <row r="2" spans="1:4" x14ac:dyDescent="0.3">
      <c r="A2" s="18" t="s">
        <v>1</v>
      </c>
      <c r="B2" s="18"/>
    </row>
    <row r="3" spans="1:4" x14ac:dyDescent="0.3">
      <c r="A3" s="18" t="s">
        <v>9</v>
      </c>
      <c r="B3" s="18"/>
    </row>
    <row r="5" spans="1:4" x14ac:dyDescent="0.3">
      <c r="A5" s="4" t="s">
        <v>2</v>
      </c>
      <c r="B5" s="5" t="s">
        <v>4</v>
      </c>
    </row>
    <row r="6" spans="1:4" x14ac:dyDescent="0.3">
      <c r="A6" t="str">
        <f>Transactions!E3</f>
        <v xml:space="preserve">1-2 Income - Other Salary </v>
      </c>
      <c r="B6" s="16">
        <f>Transactions!C16+Transactions!C58+Transactions!C61</f>
        <v>15826.7</v>
      </c>
      <c r="C6" s="9">
        <f>B6/$B$8</f>
        <v>0.98741300624826478</v>
      </c>
    </row>
    <row r="7" spans="1:4" x14ac:dyDescent="0.3">
      <c r="A7" t="str">
        <f>Transactions!E4</f>
        <v>1-1 Income - salaries and wages</v>
      </c>
      <c r="B7" s="17">
        <f>Transactions!C42+Transactions!C47</f>
        <v>201.75</v>
      </c>
      <c r="C7" s="10">
        <f t="shared" ref="C7:C8" si="0">B7/$B$8</f>
        <v>1.2586993751735196E-2</v>
      </c>
    </row>
    <row r="8" spans="1:4" x14ac:dyDescent="0.3">
      <c r="A8" s="7" t="s">
        <v>5</v>
      </c>
      <c r="B8" s="6">
        <f>SUM(B6:B7)</f>
        <v>16028.45</v>
      </c>
      <c r="C8" s="9">
        <f t="shared" si="0"/>
        <v>1</v>
      </c>
    </row>
    <row r="9" spans="1:4" x14ac:dyDescent="0.3">
      <c r="B9" s="6"/>
    </row>
    <row r="10" spans="1:4" x14ac:dyDescent="0.3">
      <c r="A10" s="4" t="s">
        <v>3</v>
      </c>
      <c r="B10" s="5" t="s">
        <v>4</v>
      </c>
    </row>
    <row r="11" spans="1:4" x14ac:dyDescent="0.3">
      <c r="A11" t="str">
        <f>Transactions!E7</f>
        <v>2-1 Expense School Fees</v>
      </c>
      <c r="B11" s="16">
        <f>Transactions!C12+Transactions!C13+Transactions!C28+Transactions!C53+Transactions!C78+Transactions!C96</f>
        <v>-3117.3499999999995</v>
      </c>
      <c r="C11" s="11">
        <f>-B11/$B$8</f>
        <v>0.19448855004694773</v>
      </c>
    </row>
    <row r="12" spans="1:4" x14ac:dyDescent="0.3">
      <c r="A12" t="str">
        <f>Transactions!E8</f>
        <v>2-2 Expense Sports and Recreation</v>
      </c>
      <c r="B12" s="16">
        <f>Transactions!C5+Transactions!C24+Transactions!C46+Transactions!C65+Transactions!C77+Transactions!C81+Transactions!C82+Transactions!C83+Transactions!C86+Transactions!C92+Transactions!C95</f>
        <v>-920.9</v>
      </c>
      <c r="C12" s="11">
        <f t="shared" ref="C12:C18" si="1">-B12/$B$8</f>
        <v>5.7454089447201692E-2</v>
      </c>
    </row>
    <row r="13" spans="1:4" x14ac:dyDescent="0.3">
      <c r="A13" t="str">
        <f>Transactions!E9</f>
        <v>2-3 Expense Motor Vehicle (Fuel, Running )</v>
      </c>
      <c r="B13" s="16">
        <f>Transactions!C19+Transactions!C35+Transactions!C43+Transactions!C51+Transactions!C55+Transactions!C72+Transactions!C94</f>
        <v>-2701.14</v>
      </c>
      <c r="C13" s="11">
        <f t="shared" si="1"/>
        <v>0.16852159753438417</v>
      </c>
    </row>
    <row r="14" spans="1:4" x14ac:dyDescent="0.3">
      <c r="A14" t="str">
        <f>Transactions!E10</f>
        <v>2-4 Expense Recreation</v>
      </c>
      <c r="B14" s="16">
        <f>Transactions!C2+Transactions!C6+Transactions!C9+Transactions!C23+Transactions!C27+Transactions!C29+Transactions!C30+Transactions!C32+Transactions!C34+Transactions!C36+Transactions!C38+Transactions!C39+Transactions!C52+Transactions!C56+Transactions!C67+Transactions!C73+Transactions!C75+Transactions!C76+Transactions!C79+Transactions!C93</f>
        <v>-1480.88</v>
      </c>
      <c r="C14" s="11">
        <f t="shared" si="1"/>
        <v>9.2390717754991913E-2</v>
      </c>
      <c r="D14" s="8"/>
    </row>
    <row r="15" spans="1:4" x14ac:dyDescent="0.3">
      <c r="A15" t="str">
        <f>Transactions!E11</f>
        <v>2-5 Expense Insurance</v>
      </c>
      <c r="B15" s="16">
        <f>Transactions!C3+Transactions!C40+Transactions!C45+Transactions!C87+Transactions!C91</f>
        <v>-367.15999999999997</v>
      </c>
      <c r="C15" s="11">
        <f t="shared" si="1"/>
        <v>2.2906768901546935E-2</v>
      </c>
    </row>
    <row r="16" spans="1:4" x14ac:dyDescent="0.3">
      <c r="A16" t="str">
        <f>Transactions!E12</f>
        <v>2-6 Expense General Living (Food)</v>
      </c>
      <c r="B16" s="16">
        <f>Transactions!C4+Transactions!C7+Transactions!C10+Transactions!C11+Transactions!C14+Transactions!C15+Transactions!C17+Transactions!C18+Transactions!C20+Transactions!C21+Transactions!C25+Transactions!C26+Transactions!C31+Transactions!C41+Transactions!C44+Transactions!C48+Transactions!C49+Transactions!C50+Transactions!C54+Transactions!C57+Transactions!C60+Transactions!C59+Transactions!C62+Transactions!C63+Transactions!C64+Transactions!C66+Transactions!C68+Transactions!C69+Transactions!C70+Transactions!C71+Transactions!C74+Transactions!C80+Transactions!C84+Transactions!C85+Transactions!C88+Transactions!C90</f>
        <v>-3431.5500000000006</v>
      </c>
      <c r="C16" s="11">
        <f t="shared" si="1"/>
        <v>0.21409119409549898</v>
      </c>
    </row>
    <row r="17" spans="1:4" x14ac:dyDescent="0.3">
      <c r="A17" t="str">
        <f>Transactions!E13</f>
        <v>2-7 Expense Loan Repayment</v>
      </c>
      <c r="B17" s="16">
        <f>Transactions!C8+Transactions!C33+Transactions!C37+Transactions!C89</f>
        <v>-3299.5</v>
      </c>
      <c r="C17" s="11">
        <f t="shared" si="1"/>
        <v>0.20585271813556519</v>
      </c>
    </row>
    <row r="18" spans="1:4" x14ac:dyDescent="0.3">
      <c r="A18" t="str">
        <f>Transactions!E14</f>
        <v>2-8 Expense Telephone</v>
      </c>
      <c r="B18" s="16">
        <f>Transactions!C22</f>
        <v>-340</v>
      </c>
      <c r="C18" s="11">
        <f t="shared" si="1"/>
        <v>2.1212281911226601E-2</v>
      </c>
    </row>
    <row r="19" spans="1:4" s="4" customFormat="1" x14ac:dyDescent="0.3">
      <c r="A19" s="7" t="s">
        <v>6</v>
      </c>
      <c r="B19" s="16">
        <f>SUM(B11:B18)</f>
        <v>-15658.480000000001</v>
      </c>
      <c r="C19" s="9"/>
      <c r="D19" s="12">
        <f>B19/B8</f>
        <v>-0.97691791782736326</v>
      </c>
    </row>
    <row r="20" spans="1:4" x14ac:dyDescent="0.3">
      <c r="B20" s="6"/>
    </row>
    <row r="21" spans="1:4" x14ac:dyDescent="0.3">
      <c r="A21" s="4" t="s">
        <v>7</v>
      </c>
      <c r="B21" s="6">
        <f>B8+B19</f>
        <v>369.96999999999935</v>
      </c>
      <c r="D21" s="14"/>
    </row>
    <row r="22" spans="1:4" x14ac:dyDescent="0.3">
      <c r="B22" s="6"/>
    </row>
    <row r="23" spans="1:4" x14ac:dyDescent="0.3">
      <c r="B23" s="6"/>
    </row>
    <row r="24" spans="1:4" x14ac:dyDescent="0.3">
      <c r="B24" s="6"/>
    </row>
  </sheetData>
  <mergeCells count="3">
    <mergeCell ref="A1:B1"/>
    <mergeCell ref="A2:B2"/>
    <mergeCell ref="A3:B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Transactions</vt:lpstr>
      <vt:lpstr>PL</vt:lpstr>
    </vt:vector>
  </TitlesOfParts>
  <Company>CQUniversity Australia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Theatre Resource Account</dc:creator>
  <cp:lastModifiedBy>Joel Scherer</cp:lastModifiedBy>
  <dcterms:created xsi:type="dcterms:W3CDTF">2017-07-25T23:30:01Z</dcterms:created>
  <dcterms:modified xsi:type="dcterms:W3CDTF">2019-08-07T10:37:40Z</dcterms:modified>
</cp:coreProperties>
</file>